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75" activeTab="0"/>
  </bookViews>
  <sheets>
    <sheet name="днз 87" sheetId="1" r:id="rId1"/>
  </sheets>
  <definedNames/>
  <calcPr fullCalcOnLoad="1"/>
</workbook>
</file>

<file path=xl/sharedStrings.xml><?xml version="1.0" encoding="utf-8"?>
<sst xmlns="http://schemas.openxmlformats.org/spreadsheetml/2006/main" count="269" uniqueCount="159">
  <si>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</si>
  <si>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</si>
  <si>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</si>
  <si>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</si>
  <si>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</si>
  <si>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</si>
  <si>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</si>
  <si>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</si>
  <si>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</si>
  <si>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</si>
  <si>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</si>
  <si>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</si>
  <si>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</si>
  <si>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</si>
  <si>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</si>
  <si>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</si>
  <si>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</si>
  <si>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</si>
  <si>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</si>
  <si>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</si>
  <si>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</si>
  <si>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</si>
  <si>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</si>
  <si>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</si>
  <si>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</si>
  <si>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</si>
  <si>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</si>
  <si>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</si>
  <si>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</si>
  <si>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</si>
  <si>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</si>
  <si>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</si>
  <si>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</si>
  <si>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</si>
  <si>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</si>
  <si>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</si>
  <si>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</si>
  <si>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</si>
  <si>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</si>
  <si>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</si>
  <si>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</si>
  <si>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</si>
  <si>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</si>
  <si>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</si>
  <si>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</si>
  <si>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</si>
  <si>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</si>
  <si>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</si>
  <si>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</si>
  <si>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</si>
  <si>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</si>
  <si>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</si>
  <si>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</si>
  <si>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</si>
  <si>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</si>
  <si>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</si>
  <si>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</si>
  <si>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</si>
  <si>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</si>
  <si>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</si>
  <si>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</si>
  <si>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</si>
  <si>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</si>
  <si>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</si>
  <si>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</si>
  <si>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</si>
  <si>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</si>
  <si>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</si>
  <si>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</si>
  <si>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</si>
  <si>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</si>
  <si>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</si>
  <si>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</si>
  <si>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</si>
  <si>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</si>
  <si>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</si>
  <si>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</si>
  <si>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</si>
  <si>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</si>
  <si>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</si>
  <si>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</si>
  <si>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</si>
  <si>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</si>
  <si>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</si>
  <si>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</si>
  <si>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</si>
  <si>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</si>
  <si>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</si>
  <si>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</si>
  <si>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</si>
  <si>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</si>
  <si>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</si>
  <si>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</si>
  <si>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</si>
  <si>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</si>
  <si>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</si>
  <si>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</si>
  <si>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</si>
  <si>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</si>
  <si>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</si>
  <si>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</si>
  <si>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</si>
  <si>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</si>
  <si>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</si>
  <si>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</si>
  <si>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</si>
  <si>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</si>
  <si>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</si>
  <si>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</si>
  <si>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</si>
  <si>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</si>
  <si>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</si>
  <si>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</si>
  <si>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</si>
  <si>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</si>
  <si>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</si>
  <si>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</si>
  <si>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</si>
  <si>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</si>
  <si>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</si>
  <si>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</si>
  <si>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</si>
  <si>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</si>
  <si>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</si>
  <si>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</si>
  <si>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</si>
  <si>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</si>
  <si>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</si>
  <si>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</si>
  <si>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</si>
  <si>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</si>
  <si>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</si>
  <si>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</si>
  <si>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</si>
  <si>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</si>
  <si>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</si>
  <si>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</si>
  <si>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</si>
  <si>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</si>
  <si>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</si>
  <si>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</si>
  <si>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</si>
  <si>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</si>
  <si>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</si>
  <si>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</si>
  <si>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</si>
  <si>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</si>
  <si>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</si>
  <si>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</si>
  <si>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</si>
  <si>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</si>
  <si>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</si>
  <si>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</si>
  <si>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</si>
  <si>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</si>
  <si>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</si>
  <si>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Господарчі товари</t>
  </si>
  <si>
    <t>Посуд</t>
  </si>
  <si>
    <t>М'який інвентар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</si>
</sst>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7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Border="1" applyAlignment="1">
      <alignment/>
    </xf>
    <xf numFmtId="4" fontId="0" fillId="0" borderId="0" xfId="0" applyNumberFormat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E78" activePane="bottomRight" state="frozen"/>
      <selection pane="topLeft" activeCell="B163" sqref="B163:P163"/>
      <selection pane="topRight" activeCell="B163" sqref="B163:P163"/>
      <selection pane="bottomLeft" activeCell="B163" sqref="B163:P163"/>
      <selection pane="bottomRight" activeCell="K89" sqref="K89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>D9+D14</f>
        <v>402058.37</v>
      </c>
      <c r="E8" s="19">
        <f>E9+E14</f>
        <v>567231.9199999999</v>
      </c>
      <c r="F8" s="19">
        <f>F9+F14</f>
        <v>631121.52</v>
      </c>
      <c r="G8" s="19">
        <f>G9+G14</f>
        <v>638819.62</v>
      </c>
      <c r="H8" s="19">
        <f aca="true" t="shared" si="0" ref="H8:O8">H9+H14</f>
        <v>547753.74</v>
      </c>
      <c r="I8" s="19">
        <f t="shared" si="0"/>
        <v>828511.22</v>
      </c>
      <c r="J8" s="19">
        <f t="shared" si="0"/>
        <v>213280.91</v>
      </c>
      <c r="K8" s="19">
        <f t="shared" si="0"/>
        <v>388854.22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>D8+E8+F8+G8+H8+I8+J8+K8+L8+M8+N8+O8</f>
        <v>4217631.52</v>
      </c>
    </row>
    <row r="9" spans="2:16" ht="28.5" customHeight="1">
      <c r="B9" s="20" t="s">
        <v>21</v>
      </c>
      <c r="C9" s="17">
        <v>2100</v>
      </c>
      <c r="D9" s="19">
        <f>D10</f>
        <v>372792.67</v>
      </c>
      <c r="E9" s="19">
        <f>E10</f>
        <v>364560.62</v>
      </c>
      <c r="F9" s="19">
        <f>F10</f>
        <v>403544.57</v>
      </c>
      <c r="G9" s="19">
        <f>G10</f>
        <v>389660.89</v>
      </c>
      <c r="H9" s="19">
        <f aca="true" t="shared" si="1" ref="H9:O9">H10</f>
        <v>427518.82</v>
      </c>
      <c r="I9" s="19">
        <f t="shared" si="1"/>
        <v>760459.41</v>
      </c>
      <c r="J9" s="19">
        <f t="shared" si="1"/>
        <v>155238.41</v>
      </c>
      <c r="K9" s="19">
        <f t="shared" si="1"/>
        <v>345614.89999999997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3219390.29</v>
      </c>
    </row>
    <row r="10" spans="2:16" ht="15" customHeight="1">
      <c r="B10" s="20" t="s">
        <v>22</v>
      </c>
      <c r="C10" s="18">
        <v>2110</v>
      </c>
      <c r="D10" s="19">
        <f>D11+D13</f>
        <v>372792.67</v>
      </c>
      <c r="E10" s="19">
        <f>E11+E13</f>
        <v>364560.62</v>
      </c>
      <c r="F10" s="19">
        <f>F11+F13</f>
        <v>403544.57</v>
      </c>
      <c r="G10" s="19">
        <f>G11+G13</f>
        <v>389660.89</v>
      </c>
      <c r="H10" s="19">
        <f aca="true" t="shared" si="3" ref="H10:O10">H11+H13</f>
        <v>427518.82</v>
      </c>
      <c r="I10" s="19">
        <f t="shared" si="3"/>
        <v>760459.41</v>
      </c>
      <c r="J10" s="19">
        <f t="shared" si="3"/>
        <v>155238.41</v>
      </c>
      <c r="K10" s="19">
        <f t="shared" si="3"/>
        <v>345614.89999999997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3219390.29</v>
      </c>
    </row>
    <row r="11" spans="2:16" ht="18" customHeight="1">
      <c r="B11" s="20" t="s">
        <v>23</v>
      </c>
      <c r="C11" s="18">
        <v>2111</v>
      </c>
      <c r="D11" s="19">
        <v>306621.19</v>
      </c>
      <c r="E11" s="19">
        <v>300514.15</v>
      </c>
      <c r="F11" s="19">
        <v>333167.32</v>
      </c>
      <c r="G11" s="19">
        <v>320005.7</v>
      </c>
      <c r="H11" s="19">
        <v>353523.75</v>
      </c>
      <c r="I11" s="19">
        <v>626687.24</v>
      </c>
      <c r="J11" s="19">
        <v>128294.14</v>
      </c>
      <c r="K11" s="19">
        <v>286199.3</v>
      </c>
      <c r="L11" s="19"/>
      <c r="M11" s="19"/>
      <c r="N11" s="19"/>
      <c r="O11" s="19"/>
      <c r="P11" s="19">
        <f t="shared" si="2"/>
        <v>2655012.79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66171.48</v>
      </c>
      <c r="E13" s="19">
        <v>64046.47</v>
      </c>
      <c r="F13" s="19">
        <v>70377.25</v>
      </c>
      <c r="G13" s="19">
        <v>69655.19</v>
      </c>
      <c r="H13" s="19">
        <v>73995.07</v>
      </c>
      <c r="I13" s="19">
        <v>133772.17</v>
      </c>
      <c r="J13" s="19">
        <v>26944.27</v>
      </c>
      <c r="K13" s="19">
        <v>59415.6</v>
      </c>
      <c r="L13" s="19"/>
      <c r="M13" s="19"/>
      <c r="N13" s="19"/>
      <c r="O13" s="19"/>
      <c r="P13" s="19">
        <f t="shared" si="2"/>
        <v>564377.5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29265.7</v>
      </c>
      <c r="E14" s="19">
        <f>E15++E16+E17+E18+E19+E20+E20+E21+E28</f>
        <v>202671.3</v>
      </c>
      <c r="F14" s="19">
        <f>F15++F16+F17+F18+F19+F20+F20+F21+F28</f>
        <v>227576.95</v>
      </c>
      <c r="G14" s="19">
        <f>G15++G16+G17+G18+G19+G20+G20+G21+G28</f>
        <v>249158.72999999995</v>
      </c>
      <c r="H14" s="19">
        <f aca="true" t="shared" si="4" ref="H14:O14">H15++H16+H17+H18+H19+H20+H20+H21+H28</f>
        <v>120234.92000000001</v>
      </c>
      <c r="I14" s="19">
        <f t="shared" si="4"/>
        <v>68051.81</v>
      </c>
      <c r="J14" s="19">
        <f t="shared" si="4"/>
        <v>58042.50000000001</v>
      </c>
      <c r="K14" s="19">
        <f t="shared" si="4"/>
        <v>43239.32000000001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998241.23</v>
      </c>
    </row>
    <row r="15" spans="2:16" ht="28.5" customHeight="1">
      <c r="B15" s="23" t="s">
        <v>27</v>
      </c>
      <c r="C15" s="18">
        <v>2210</v>
      </c>
      <c r="D15" s="19"/>
      <c r="E15" s="19"/>
      <c r="F15" s="19">
        <v>20468</v>
      </c>
      <c r="G15" s="19">
        <v>4349.95</v>
      </c>
      <c r="H15" s="19">
        <v>820.8</v>
      </c>
      <c r="I15" s="19">
        <v>1928.17</v>
      </c>
      <c r="J15" s="19">
        <v>38924.98</v>
      </c>
      <c r="K15" s="19"/>
      <c r="L15" s="19"/>
      <c r="M15" s="19"/>
      <c r="N15" s="19"/>
      <c r="O15" s="19"/>
      <c r="P15" s="19">
        <f t="shared" si="2"/>
        <v>66491.9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29265.7</v>
      </c>
      <c r="E17" s="19">
        <v>42380.21</v>
      </c>
      <c r="F17" s="19">
        <v>61007.17</v>
      </c>
      <c r="G17" s="19">
        <v>76966.98</v>
      </c>
      <c r="H17" s="19">
        <v>56255.49</v>
      </c>
      <c r="I17" s="24">
        <v>34440.88</v>
      </c>
      <c r="J17" s="25"/>
      <c r="K17" s="19">
        <v>34229.01</v>
      </c>
      <c r="L17" s="19"/>
      <c r="M17" s="19"/>
      <c r="N17" s="19"/>
      <c r="O17" s="19"/>
      <c r="P17" s="19">
        <f t="shared" si="2"/>
        <v>334545.44</v>
      </c>
    </row>
    <row r="18" spans="2:16" ht="15.75" customHeight="1">
      <c r="B18" s="23" t="s">
        <v>30</v>
      </c>
      <c r="C18" s="18">
        <v>2240</v>
      </c>
      <c r="D18" s="19"/>
      <c r="E18" s="19">
        <v>3227.26</v>
      </c>
      <c r="F18" s="19">
        <v>913.76</v>
      </c>
      <c r="G18" s="19">
        <v>16414.84</v>
      </c>
      <c r="H18" s="19">
        <v>3112.19</v>
      </c>
      <c r="I18" s="19">
        <v>7033.7</v>
      </c>
      <c r="J18" s="19">
        <v>536.08</v>
      </c>
      <c r="K18" s="19">
        <v>396.08</v>
      </c>
      <c r="L18" s="19"/>
      <c r="M18" s="19"/>
      <c r="N18" s="19"/>
      <c r="O18" s="19"/>
      <c r="P18" s="19">
        <f t="shared" si="2"/>
        <v>31633.910000000003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157063.83</v>
      </c>
      <c r="F21" s="19">
        <f>F22+F23+F24+F25+F26+F27</f>
        <v>143739.02000000002</v>
      </c>
      <c r="G21" s="19">
        <f>G22+G23+G24+G25+G26+G27</f>
        <v>150259.36999999997</v>
      </c>
      <c r="H21" s="19">
        <f aca="true" t="shared" si="5" ref="H21:O21">H22+H23+H24+H25+H26+H27</f>
        <v>60046.44</v>
      </c>
      <c r="I21" s="19">
        <f t="shared" si="5"/>
        <v>24649.059999999998</v>
      </c>
      <c r="J21" s="19">
        <f t="shared" si="5"/>
        <v>18581.440000000002</v>
      </c>
      <c r="K21" s="19">
        <f t="shared" si="5"/>
        <v>8214.23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562553.3899999999</v>
      </c>
    </row>
    <row r="22" spans="2:16" ht="15.75" customHeight="1">
      <c r="B22" s="20" t="s">
        <v>34</v>
      </c>
      <c r="C22" s="18">
        <v>2271</v>
      </c>
      <c r="D22" s="19"/>
      <c r="E22" s="19">
        <f>151257.61</f>
        <v>151257.61</v>
      </c>
      <c r="F22" s="19">
        <v>113500.41</v>
      </c>
      <c r="G22" s="19">
        <f>125923.59</f>
        <v>125923.59</v>
      </c>
      <c r="H22" s="19">
        <f>41595.28</f>
        <v>41595.28</v>
      </c>
      <c r="I22" s="19">
        <f>8753.89</f>
        <v>8753.89</v>
      </c>
      <c r="J22" s="19">
        <f>605.96</f>
        <v>605.96</v>
      </c>
      <c r="K22" s="19"/>
      <c r="L22" s="19"/>
      <c r="M22" s="19"/>
      <c r="N22" s="19"/>
      <c r="O22" s="19"/>
      <c r="P22" s="19">
        <f t="shared" si="2"/>
        <v>441636.74000000005</v>
      </c>
    </row>
    <row r="23" spans="2:16" ht="20.25" customHeight="1">
      <c r="B23" s="20" t="s">
        <v>35</v>
      </c>
      <c r="C23" s="18">
        <v>2272</v>
      </c>
      <c r="D23" s="19"/>
      <c r="E23" s="19">
        <v>5806.22</v>
      </c>
      <c r="F23" s="19">
        <v>5647.58</v>
      </c>
      <c r="G23" s="19">
        <v>6139.37</v>
      </c>
      <c r="H23" s="19">
        <v>7129.44</v>
      </c>
      <c r="I23" s="19">
        <v>7273.58</v>
      </c>
      <c r="J23" s="19">
        <v>7981.63</v>
      </c>
      <c r="K23" s="19">
        <v>4119.55</v>
      </c>
      <c r="L23" s="19"/>
      <c r="M23" s="19"/>
      <c r="N23" s="19"/>
      <c r="O23" s="19"/>
      <c r="P23" s="19">
        <f t="shared" si="2"/>
        <v>44097.369999999995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24591.03</v>
      </c>
      <c r="G24" s="19">
        <f>8144.22+3.16+2753+478.58+599.89+3525.14+639.56+820</f>
        <v>16963.55</v>
      </c>
      <c r="H24" s="19">
        <f>7863.74+533.81+2924.17</f>
        <v>11321.72</v>
      </c>
      <c r="I24" s="19">
        <v>8621.59</v>
      </c>
      <c r="J24" s="19">
        <v>9993.85</v>
      </c>
      <c r="K24" s="19">
        <v>4094.68</v>
      </c>
      <c r="L24" s="19"/>
      <c r="M24" s="19"/>
      <c r="N24" s="19"/>
      <c r="O24" s="19"/>
      <c r="P24" s="19">
        <f t="shared" si="2"/>
        <v>75586.42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/>
      <c r="F26" s="19"/>
      <c r="G26" s="19">
        <f>509.1+38.84+636.35+48.57</f>
        <v>1232.86</v>
      </c>
      <c r="H26" s="19"/>
      <c r="I26" s="19"/>
      <c r="J26" s="19"/>
      <c r="K26" s="19"/>
      <c r="L26" s="19"/>
      <c r="M26" s="19"/>
      <c r="N26" s="19"/>
      <c r="O26" s="19"/>
      <c r="P26" s="19">
        <f t="shared" si="2"/>
        <v>1232.86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1449</v>
      </c>
      <c r="G28" s="19">
        <f>G29+G30</f>
        <v>1167.59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400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3016.59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>
        <v>1449</v>
      </c>
      <c r="G30" s="19">
        <v>1167.59</v>
      </c>
      <c r="H30" s="19"/>
      <c r="I30" s="19"/>
      <c r="J30" s="19"/>
      <c r="K30" s="19">
        <v>400</v>
      </c>
      <c r="L30" s="19"/>
      <c r="M30" s="19"/>
      <c r="N30" s="19"/>
      <c r="O30" s="19"/>
      <c r="P30" s="19">
        <f t="shared" si="2"/>
        <v>3016.59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>
        <v>6154.25</v>
      </c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2"/>
        <v>6154.25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>D80+D85+D113</f>
        <v>53346.03</v>
      </c>
      <c r="E79" s="19">
        <f>E80+E85+E113</f>
        <v>50648.07</v>
      </c>
      <c r="F79" s="19">
        <f>F80+F85+F113</f>
        <v>63112.76</v>
      </c>
      <c r="G79" s="19">
        <f>G80+G85+G113</f>
        <v>26551.559999999998</v>
      </c>
      <c r="H79" s="19">
        <f aca="true" t="shared" si="8" ref="H79:O79">H80+H85+H113</f>
        <v>68511.40999999999</v>
      </c>
      <c r="I79" s="19">
        <f t="shared" si="8"/>
        <v>32943.25</v>
      </c>
      <c r="J79" s="19">
        <f t="shared" si="8"/>
        <v>126.59</v>
      </c>
      <c r="K79" s="19">
        <f t="shared" si="8"/>
        <v>76777.91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 t="shared" si="8"/>
        <v>0</v>
      </c>
      <c r="P79" s="19">
        <f>D79+E79+F79+G79+H79+I79+J79+K79+L79+M79+N79+O79</f>
        <v>372017.5800000001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53242.52</v>
      </c>
      <c r="E85" s="19">
        <f>E86+E87+E88+E89+E90+E91+E92+E99</f>
        <v>50544.56</v>
      </c>
      <c r="F85" s="19">
        <f>F86+F87+F88+F89+F90+F91+F92+F99</f>
        <v>63009.25</v>
      </c>
      <c r="G85" s="19">
        <f>G86+G87+G88+G89+G90+G91+G92+G99</f>
        <v>26448.05</v>
      </c>
      <c r="H85" s="19">
        <f aca="true" t="shared" si="12" ref="H85:O85">H86+H87+H88+H89+H90+H91+H92+H99</f>
        <v>68407.9</v>
      </c>
      <c r="I85" s="19">
        <f t="shared" si="12"/>
        <v>32943.25</v>
      </c>
      <c r="J85" s="19">
        <f t="shared" si="12"/>
        <v>118.26</v>
      </c>
      <c r="K85" s="19">
        <f t="shared" si="12"/>
        <v>76777.91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371491.69999999995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>
        <f>825</f>
        <v>825</v>
      </c>
      <c r="J86" s="19"/>
      <c r="K86" s="19"/>
      <c r="L86" s="19"/>
      <c r="M86" s="19"/>
      <c r="N86" s="19"/>
      <c r="O86" s="19"/>
      <c r="P86" s="19">
        <f t="shared" si="10"/>
        <v>825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>
        <v>53242.52</v>
      </c>
      <c r="E88" s="19">
        <v>50452.75</v>
      </c>
      <c r="F88" s="19">
        <v>62778.22</v>
      </c>
      <c r="G88" s="19">
        <v>26253.39</v>
      </c>
      <c r="H88" s="19">
        <v>68214.01</v>
      </c>
      <c r="I88" s="33">
        <v>31972.32</v>
      </c>
      <c r="J88" s="33"/>
      <c r="K88" s="19">
        <v>76777.91</v>
      </c>
      <c r="L88" s="19"/>
      <c r="M88" s="19"/>
      <c r="N88" s="19"/>
      <c r="O88" s="19"/>
      <c r="P88" s="19">
        <f t="shared" si="10"/>
        <v>369691.12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91.81</v>
      </c>
      <c r="F92" s="19">
        <f>F93+F94+F95+F96+F97+F98</f>
        <v>231.03</v>
      </c>
      <c r="G92" s="19">
        <f>G93+G94+G95+G96+G97+G98</f>
        <v>194.66000000000003</v>
      </c>
      <c r="H92" s="19">
        <f aca="true" t="shared" si="13" ref="H92:O92">H93+H94+H95+H96+H97+H98</f>
        <v>193.89</v>
      </c>
      <c r="I92" s="19">
        <f t="shared" si="13"/>
        <v>145.93</v>
      </c>
      <c r="J92" s="19">
        <f t="shared" si="13"/>
        <v>118.26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975.5799999999999</v>
      </c>
    </row>
    <row r="93" spans="2:16" ht="15">
      <c r="B93" s="20" t="s">
        <v>34</v>
      </c>
      <c r="C93" s="18">
        <v>2271</v>
      </c>
      <c r="D93" s="19"/>
      <c r="E93" s="19">
        <v>91.81</v>
      </c>
      <c r="F93" s="19"/>
      <c r="G93" s="19">
        <f>68.86</f>
        <v>68.86</v>
      </c>
      <c r="H93" s="19">
        <f>75.92</f>
        <v>75.92</v>
      </c>
      <c r="I93" s="19">
        <f>24.72</f>
        <v>24.72</v>
      </c>
      <c r="J93" s="19"/>
      <c r="K93" s="19"/>
      <c r="L93" s="19"/>
      <c r="M93" s="19"/>
      <c r="N93" s="19"/>
      <c r="O93" s="19"/>
      <c r="P93" s="19">
        <f t="shared" si="10"/>
        <v>261.31000000000006</v>
      </c>
    </row>
    <row r="94" spans="2:16" ht="30">
      <c r="B94" s="20" t="s">
        <v>35</v>
      </c>
      <c r="C94" s="18">
        <v>2272</v>
      </c>
      <c r="D94" s="19"/>
      <c r="E94" s="19"/>
      <c r="F94" s="19">
        <v>95.18</v>
      </c>
      <c r="G94" s="19">
        <v>47.59</v>
      </c>
      <c r="H94" s="19">
        <v>47.59</v>
      </c>
      <c r="I94" s="19">
        <v>48.28</v>
      </c>
      <c r="J94" s="19">
        <v>48.28</v>
      </c>
      <c r="K94" s="19"/>
      <c r="L94" s="19"/>
      <c r="M94" s="19"/>
      <c r="N94" s="19"/>
      <c r="O94" s="19"/>
      <c r="P94" s="19">
        <f t="shared" si="10"/>
        <v>286.92</v>
      </c>
    </row>
    <row r="95" spans="2:16" ht="15">
      <c r="B95" s="20" t="s">
        <v>36</v>
      </c>
      <c r="C95" s="18">
        <v>2273</v>
      </c>
      <c r="D95" s="19"/>
      <c r="E95" s="19"/>
      <c r="F95" s="19">
        <v>135.85</v>
      </c>
      <c r="G95" s="19">
        <f>3.01+3.28+18.17+53.75</f>
        <v>78.21000000000001</v>
      </c>
      <c r="H95" s="19">
        <f>48.86+18.17+3.35</f>
        <v>70.38</v>
      </c>
      <c r="I95" s="19">
        <f>51.75+18.17+3.01</f>
        <v>72.93</v>
      </c>
      <c r="J95" s="19">
        <f>18.17+51.81</f>
        <v>69.98</v>
      </c>
      <c r="K95" s="19"/>
      <c r="L95" s="19"/>
      <c r="M95" s="19"/>
      <c r="N95" s="19"/>
      <c r="O95" s="19"/>
      <c r="P95" s="19">
        <f t="shared" si="10"/>
        <v>427.35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>
        <f>86.76+16.75</f>
        <v>103.51</v>
      </c>
      <c r="E113" s="19">
        <v>103.51</v>
      </c>
      <c r="F113" s="19">
        <v>103.51</v>
      </c>
      <c r="G113" s="19">
        <f>16.75+86.76</f>
        <v>103.51</v>
      </c>
      <c r="H113" s="19">
        <f>16.75+86.76</f>
        <v>103.51</v>
      </c>
      <c r="I113" s="19"/>
      <c r="J113" s="19">
        <f>8.33</f>
        <v>8.33</v>
      </c>
      <c r="K113" s="19"/>
      <c r="L113" s="19"/>
      <c r="M113" s="19"/>
      <c r="N113" s="19"/>
      <c r="O113" s="19"/>
      <c r="P113" s="19">
        <f t="shared" si="10"/>
        <v>525.8800000000001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4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5">
      <c r="B144" s="37" t="s">
        <v>99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24.75" customHeight="1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16.5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15230</v>
      </c>
      <c r="J149" s="19">
        <f t="shared" si="17"/>
        <v>0</v>
      </c>
      <c r="K149" s="19">
        <f t="shared" si="17"/>
        <v>1328716.5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1343946.5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15230</v>
      </c>
      <c r="J150" s="19">
        <f t="shared" si="18"/>
        <v>0</v>
      </c>
      <c r="K150" s="19">
        <f t="shared" si="18"/>
        <v>1328716.5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1343946.5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15230</v>
      </c>
      <c r="J155" s="19">
        <f t="shared" si="21"/>
        <v>0</v>
      </c>
      <c r="K155" s="19">
        <f t="shared" si="21"/>
        <v>1328716.5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1343946.5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>
        <v>15230</v>
      </c>
      <c r="J157" s="19"/>
      <c r="K157" s="19">
        <v>1328716.5</v>
      </c>
      <c r="L157" s="19"/>
      <c r="M157" s="19"/>
      <c r="N157" s="19"/>
      <c r="O157" s="19"/>
      <c r="P157" s="19">
        <f t="shared" si="19"/>
        <v>1343946.5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9" t="s">
        <v>101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2:16" ht="27.75" customHeight="1">
      <c r="B166" s="42"/>
      <c r="C166" s="43"/>
      <c r="D166" s="44" t="s">
        <v>102</v>
      </c>
      <c r="E166" s="44" t="s">
        <v>103</v>
      </c>
      <c r="F166" s="44" t="s">
        <v>104</v>
      </c>
      <c r="G166" s="44" t="s">
        <v>105</v>
      </c>
      <c r="H166" s="44" t="s">
        <v>106</v>
      </c>
      <c r="I166" s="44" t="s">
        <v>104</v>
      </c>
      <c r="J166" s="45" t="s">
        <v>107</v>
      </c>
      <c r="K166" s="45" t="s">
        <v>108</v>
      </c>
      <c r="L166" s="44" t="s">
        <v>104</v>
      </c>
      <c r="M166" s="45" t="s">
        <v>109</v>
      </c>
      <c r="N166" s="45" t="s">
        <v>110</v>
      </c>
      <c r="O166" s="44" t="s">
        <v>104</v>
      </c>
      <c r="P166" s="46"/>
    </row>
    <row r="167" spans="2:16" ht="21.75" customHeight="1">
      <c r="B167" s="47"/>
      <c r="C167" s="48"/>
      <c r="D167" s="49"/>
      <c r="E167" s="45"/>
      <c r="F167" s="44"/>
      <c r="G167" s="49"/>
      <c r="H167" s="45"/>
      <c r="I167" s="44"/>
      <c r="J167" s="49"/>
      <c r="K167" s="45"/>
      <c r="L167" s="44"/>
      <c r="M167" s="49"/>
      <c r="N167" s="45"/>
      <c r="O167" s="44"/>
      <c r="P167" s="50"/>
    </row>
    <row r="168" spans="2:16" ht="15">
      <c r="B168" s="51" t="s">
        <v>111</v>
      </c>
      <c r="C168" s="52"/>
      <c r="D168" s="53"/>
      <c r="E168" s="54"/>
      <c r="F168" s="55"/>
      <c r="G168" s="56"/>
      <c r="H168" s="54"/>
      <c r="I168" s="55"/>
      <c r="J168" s="56"/>
      <c r="K168" s="54"/>
      <c r="L168" s="55"/>
      <c r="M168" s="56"/>
      <c r="N168" s="54"/>
      <c r="O168" s="57"/>
      <c r="P168" s="58"/>
    </row>
    <row r="169" spans="2:16" ht="15">
      <c r="B169" s="59"/>
      <c r="C169" s="60"/>
      <c r="D169" s="61"/>
      <c r="E169" s="54"/>
      <c r="F169" s="55"/>
      <c r="G169" s="62"/>
      <c r="H169" s="54"/>
      <c r="I169" s="55"/>
      <c r="J169" s="62"/>
      <c r="K169" s="54"/>
      <c r="L169" s="55"/>
      <c r="M169" s="62"/>
      <c r="N169" s="54"/>
      <c r="O169" s="57"/>
      <c r="P169" s="58"/>
    </row>
    <row r="170" spans="2:16" ht="15">
      <c r="B170" s="59"/>
      <c r="C170" s="60"/>
      <c r="D170" s="61"/>
      <c r="E170" s="54"/>
      <c r="F170" s="55"/>
      <c r="G170" s="62"/>
      <c r="H170" s="54"/>
      <c r="I170" s="55"/>
      <c r="J170" s="62"/>
      <c r="K170" s="54"/>
      <c r="L170" s="55"/>
      <c r="M170" s="62"/>
      <c r="N170" s="54"/>
      <c r="O170" s="57"/>
      <c r="P170" s="58"/>
    </row>
    <row r="171" spans="2:16" ht="15">
      <c r="B171" s="59"/>
      <c r="C171" s="63"/>
      <c r="D171" s="64"/>
      <c r="E171" s="65"/>
      <c r="F171" s="66"/>
      <c r="G171" s="67"/>
      <c r="H171" s="65"/>
      <c r="I171" s="66"/>
      <c r="J171" s="67"/>
      <c r="K171" s="65"/>
      <c r="L171" s="66"/>
      <c r="M171" s="67"/>
      <c r="N171" s="65"/>
      <c r="O171" s="68"/>
      <c r="P171" s="69"/>
    </row>
    <row r="172" spans="2:16" ht="15">
      <c r="B172" s="70"/>
      <c r="C172" s="63"/>
      <c r="D172" s="71"/>
      <c r="E172" s="72"/>
      <c r="F172" s="52"/>
      <c r="G172" s="71"/>
      <c r="H172" s="72"/>
      <c r="I172" s="52"/>
      <c r="J172" s="71"/>
      <c r="K172" s="72"/>
      <c r="L172" s="52"/>
      <c r="M172" s="71"/>
      <c r="N172" s="72"/>
      <c r="O172" s="73"/>
      <c r="P172" s="60"/>
    </row>
    <row r="173" spans="5:15" ht="12.75">
      <c r="E173" s="74" t="s">
        <v>112</v>
      </c>
      <c r="F173" s="75">
        <f>C168+D168+D169+D170+D171+D172-E168-E169-E170-E171-E172</f>
        <v>0</v>
      </c>
      <c r="H173" s="74" t="s">
        <v>113</v>
      </c>
      <c r="I173" s="75">
        <f>F173+G168+G169+G170+G171+G172-H168-H169-H170-H171-H172</f>
        <v>0</v>
      </c>
      <c r="K173" s="74" t="s">
        <v>114</v>
      </c>
      <c r="L173" s="75">
        <f>I173+J168+J169+J170+J171+J172-K168-K169-K170-K171-K172</f>
        <v>0</v>
      </c>
      <c r="N173" s="74" t="s">
        <v>115</v>
      </c>
      <c r="O173" s="75">
        <f>L173+M168+M169+M170+M171+M172-N168-N169-N170-N171-N172</f>
        <v>0</v>
      </c>
    </row>
    <row r="174" spans="4:15" ht="21.75" customHeight="1">
      <c r="D174" s="45" t="s">
        <v>116</v>
      </c>
      <c r="E174" s="45" t="s">
        <v>117</v>
      </c>
      <c r="F174" s="44" t="s">
        <v>104</v>
      </c>
      <c r="G174" s="45" t="s">
        <v>118</v>
      </c>
      <c r="H174" s="45" t="s">
        <v>119</v>
      </c>
      <c r="I174" s="44" t="s">
        <v>104</v>
      </c>
      <c r="J174" s="45" t="s">
        <v>120</v>
      </c>
      <c r="K174" s="45" t="s">
        <v>121</v>
      </c>
      <c r="L174" s="44" t="s">
        <v>104</v>
      </c>
      <c r="M174" s="45" t="s">
        <v>122</v>
      </c>
      <c r="N174" s="45" t="s">
        <v>123</v>
      </c>
      <c r="O174" s="44" t="s">
        <v>104</v>
      </c>
    </row>
    <row r="175" spans="4:15" ht="23.25" customHeight="1">
      <c r="D175" s="45"/>
      <c r="E175" s="45"/>
      <c r="F175" s="44"/>
      <c r="G175" s="45"/>
      <c r="H175" s="45"/>
      <c r="I175" s="44"/>
      <c r="J175" s="45"/>
      <c r="K175" s="45"/>
      <c r="L175" s="44"/>
      <c r="M175" s="45"/>
      <c r="N175" s="45"/>
      <c r="O175" s="44"/>
    </row>
    <row r="176" spans="4:15" ht="15">
      <c r="D176" s="7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4:15" ht="15">
      <c r="D177" s="73"/>
      <c r="E177" s="57"/>
      <c r="F177" s="57"/>
      <c r="G177" s="57"/>
      <c r="H177" s="57"/>
      <c r="I177" s="57"/>
      <c r="J177" s="57"/>
      <c r="K177" s="57"/>
      <c r="L177" s="57"/>
      <c r="M177" s="57">
        <v>443.94</v>
      </c>
      <c r="N177" s="57"/>
      <c r="O177" s="57"/>
    </row>
    <row r="178" spans="4:15" ht="15">
      <c r="D178" s="7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4:15" ht="15">
      <c r="D179" s="76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4:15" ht="15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5:15" ht="12.75">
      <c r="E181" s="74" t="s">
        <v>124</v>
      </c>
      <c r="F181" s="75">
        <f>O173+D176+D177+D178+D179+D180-E176-E177-E178-E179-E180</f>
        <v>0</v>
      </c>
      <c r="H181" s="74" t="s">
        <v>125</v>
      </c>
      <c r="I181" s="75">
        <f>F181+G176+G177+G178+G179+G180-H176-H177-H178-H179-H180</f>
        <v>0</v>
      </c>
      <c r="K181" s="74" t="s">
        <v>126</v>
      </c>
      <c r="L181" s="75">
        <f>I181+J176+J177+J178+J179+J180-K176-K177-K178-K179-K180</f>
        <v>0</v>
      </c>
      <c r="N181" s="74" t="s">
        <v>127</v>
      </c>
      <c r="O181" s="75">
        <f>L181+M176+M177+M178+M179+M180-N176-N177-N178-N179-N180</f>
        <v>443.94</v>
      </c>
    </row>
    <row r="182" spans="4:15" ht="21" customHeight="1">
      <c r="D182" s="45" t="s">
        <v>128</v>
      </c>
      <c r="E182" s="45" t="s">
        <v>129</v>
      </c>
      <c r="F182" s="44" t="s">
        <v>104</v>
      </c>
      <c r="G182" s="45" t="s">
        <v>130</v>
      </c>
      <c r="H182" s="45" t="s">
        <v>131</v>
      </c>
      <c r="I182" s="44" t="s">
        <v>104</v>
      </c>
      <c r="J182" s="45" t="s">
        <v>132</v>
      </c>
      <c r="K182" s="45" t="s">
        <v>133</v>
      </c>
      <c r="L182" s="44" t="s">
        <v>104</v>
      </c>
      <c r="M182" s="45" t="s">
        <v>134</v>
      </c>
      <c r="N182" s="45" t="s">
        <v>135</v>
      </c>
      <c r="O182" s="44" t="s">
        <v>104</v>
      </c>
    </row>
    <row r="183" spans="4:15" ht="21.75" customHeight="1">
      <c r="D183" s="45"/>
      <c r="E183" s="45"/>
      <c r="F183" s="44"/>
      <c r="G183" s="45"/>
      <c r="H183" s="45"/>
      <c r="I183" s="44"/>
      <c r="J183" s="45"/>
      <c r="K183" s="45"/>
      <c r="L183" s="44"/>
      <c r="M183" s="45"/>
      <c r="N183" s="45"/>
      <c r="O183" s="44"/>
    </row>
    <row r="184" spans="4:15" ht="15">
      <c r="D184" s="77"/>
      <c r="E184" s="77"/>
      <c r="F184" s="78"/>
      <c r="G184" s="77"/>
      <c r="H184" s="77"/>
      <c r="I184" s="78"/>
      <c r="J184" s="77"/>
      <c r="K184" s="77"/>
      <c r="L184" s="78"/>
      <c r="M184" s="77"/>
      <c r="N184" s="77"/>
      <c r="O184" s="78"/>
    </row>
    <row r="185" spans="4:15" ht="15">
      <c r="D185" s="77"/>
      <c r="E185" s="77"/>
      <c r="F185" s="78"/>
      <c r="G185" s="77"/>
      <c r="H185" s="77"/>
      <c r="I185" s="78"/>
      <c r="J185" s="77"/>
      <c r="K185" s="77"/>
      <c r="L185" s="78"/>
      <c r="M185" s="77"/>
      <c r="N185" s="77"/>
      <c r="O185" s="78"/>
    </row>
    <row r="186" spans="4:15" ht="15">
      <c r="D186" s="7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4:15" ht="15">
      <c r="D187" s="76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4:15" ht="15"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5:15" ht="12.75">
      <c r="E189" s="74" t="s">
        <v>136</v>
      </c>
      <c r="F189" s="75">
        <f>O181+D184+D185+D186+D187+D188-E184-E185-E186-E187-E188</f>
        <v>443.94</v>
      </c>
      <c r="H189" s="74" t="s">
        <v>137</v>
      </c>
      <c r="I189" s="75">
        <f>F189+G184+G185+G186+G187+G188-H184-H185-H186-H187-H188</f>
        <v>443.94</v>
      </c>
      <c r="K189" s="74" t="s">
        <v>138</v>
      </c>
      <c r="L189" s="75">
        <f>I189+J184+J185+J186+J187+J188-K184-K185-K186-K187-K188</f>
        <v>443.94</v>
      </c>
      <c r="N189" s="74" t="s">
        <v>139</v>
      </c>
      <c r="O189" s="75">
        <f>L189+M184+M185+M186+M187+M188-N184-N185-N186-N187-N188</f>
        <v>443.94</v>
      </c>
    </row>
    <row r="190" spans="2:16" ht="15">
      <c r="B190" s="39" t="s">
        <v>140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2:16" ht="12.75">
      <c r="B193" s="42" t="s">
        <v>141</v>
      </c>
      <c r="C193" s="43"/>
      <c r="D193" s="45" t="s">
        <v>142</v>
      </c>
      <c r="E193" s="49" t="s">
        <v>143</v>
      </c>
      <c r="F193" s="79" t="s">
        <v>144</v>
      </c>
      <c r="G193" s="79" t="s">
        <v>145</v>
      </c>
      <c r="H193" s="79" t="s">
        <v>146</v>
      </c>
      <c r="I193" s="79" t="s">
        <v>147</v>
      </c>
      <c r="J193" s="79" t="s">
        <v>148</v>
      </c>
      <c r="K193" s="79" t="s">
        <v>149</v>
      </c>
      <c r="L193" s="79" t="s">
        <v>150</v>
      </c>
      <c r="M193" s="49" t="s">
        <v>151</v>
      </c>
      <c r="N193" s="49" t="s">
        <v>152</v>
      </c>
      <c r="O193" s="79" t="s">
        <v>153</v>
      </c>
      <c r="P193" s="80" t="s">
        <v>154</v>
      </c>
    </row>
    <row r="194" spans="2:16" ht="24" customHeight="1">
      <c r="B194" s="47"/>
      <c r="C194" s="48"/>
      <c r="D194" s="45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5">
      <c r="B195" s="84" t="s">
        <v>155</v>
      </c>
      <c r="C195" s="85"/>
      <c r="D195" s="33"/>
      <c r="E195" s="75">
        <v>12150</v>
      </c>
      <c r="F195" s="33">
        <v>4600</v>
      </c>
      <c r="G195" s="33"/>
      <c r="H195" s="33"/>
      <c r="I195" s="33"/>
      <c r="J195" s="33"/>
      <c r="K195" s="33"/>
      <c r="L195" s="33"/>
      <c r="M195" s="33"/>
      <c r="N195" s="33"/>
      <c r="O195" s="33"/>
      <c r="P195" s="33">
        <f>D195+E195+F195+G195+H195+I195+J195+K195+L195+M195+N195+O195</f>
        <v>16750</v>
      </c>
    </row>
    <row r="196" spans="2:16" ht="15">
      <c r="B196" s="86" t="s">
        <v>156</v>
      </c>
      <c r="C196" s="87"/>
      <c r="D196" s="75"/>
      <c r="E196" s="75">
        <v>1922.44</v>
      </c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33">
        <f aca="true" t="shared" si="23" ref="P196:P217">D196+E196+F196+G196+H196+I196+J196+K196+L196+M196+N196+O196</f>
        <v>1922.44</v>
      </c>
    </row>
    <row r="197" spans="2:16" ht="15">
      <c r="B197" s="88" t="s">
        <v>157</v>
      </c>
      <c r="C197" s="89"/>
      <c r="D197" s="90"/>
      <c r="E197" s="75"/>
      <c r="F197" s="75">
        <v>180</v>
      </c>
      <c r="G197" s="75"/>
      <c r="H197" s="75"/>
      <c r="I197" s="75"/>
      <c r="J197" s="75"/>
      <c r="K197" s="75"/>
      <c r="L197" s="75"/>
      <c r="M197" s="75"/>
      <c r="N197" s="75"/>
      <c r="O197" s="75"/>
      <c r="P197" s="33">
        <f t="shared" si="23"/>
        <v>180</v>
      </c>
    </row>
    <row r="198" spans="2:16" ht="15">
      <c r="B198" s="86" t="s">
        <v>158</v>
      </c>
      <c r="C198" s="87"/>
      <c r="D198" s="75"/>
      <c r="E198" s="33"/>
      <c r="F198" s="33"/>
      <c r="G198" s="33">
        <v>745</v>
      </c>
      <c r="H198" s="33"/>
      <c r="I198" s="33">
        <v>150</v>
      </c>
      <c r="J198" s="33"/>
      <c r="K198" s="33"/>
      <c r="L198" s="33"/>
      <c r="M198" s="33"/>
      <c r="N198" s="33"/>
      <c r="O198" s="33"/>
      <c r="P198" s="33">
        <f t="shared" si="23"/>
        <v>895</v>
      </c>
    </row>
    <row r="199" spans="2:16" ht="15">
      <c r="B199" s="86"/>
      <c r="C199" s="87"/>
      <c r="D199" s="75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>
        <f t="shared" si="23"/>
        <v>0</v>
      </c>
    </row>
    <row r="200" spans="2:16" ht="15">
      <c r="B200" s="86"/>
      <c r="C200" s="87"/>
      <c r="D200" s="75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>
        <f t="shared" si="23"/>
        <v>0</v>
      </c>
    </row>
    <row r="201" spans="2:16" ht="15">
      <c r="B201" s="86"/>
      <c r="C201" s="87"/>
      <c r="D201" s="75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>
        <f t="shared" si="23"/>
        <v>0</v>
      </c>
    </row>
    <row r="202" spans="2:16" ht="15">
      <c r="B202" s="86"/>
      <c r="C202" s="87"/>
      <c r="D202" s="75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>
        <f t="shared" si="23"/>
        <v>0</v>
      </c>
    </row>
    <row r="203" spans="2:16" ht="15">
      <c r="B203" s="86"/>
      <c r="C203" s="87"/>
      <c r="D203" s="75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>
        <f t="shared" si="23"/>
        <v>0</v>
      </c>
    </row>
    <row r="204" spans="2:16" ht="15">
      <c r="B204" s="86"/>
      <c r="C204" s="87"/>
      <c r="D204" s="75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>
        <f t="shared" si="23"/>
        <v>0</v>
      </c>
    </row>
    <row r="205" spans="2:16" ht="15">
      <c r="B205" s="86"/>
      <c r="C205" s="87"/>
      <c r="D205" s="75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>
        <f t="shared" si="23"/>
        <v>0</v>
      </c>
    </row>
    <row r="206" spans="2:16" ht="15">
      <c r="B206" s="91"/>
      <c r="C206" s="92"/>
      <c r="D206" s="75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>
        <f t="shared" si="23"/>
        <v>0</v>
      </c>
    </row>
    <row r="207" spans="2:16" ht="15">
      <c r="B207" s="91"/>
      <c r="C207" s="92"/>
      <c r="D207" s="75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>
        <f t="shared" si="23"/>
        <v>0</v>
      </c>
    </row>
    <row r="208" spans="2:16" ht="15">
      <c r="B208" s="91"/>
      <c r="C208" s="92"/>
      <c r="D208" s="75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>
        <f t="shared" si="23"/>
        <v>0</v>
      </c>
    </row>
    <row r="209" spans="2:16" ht="15">
      <c r="B209" s="91"/>
      <c r="C209" s="92"/>
      <c r="D209" s="75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>
        <f t="shared" si="23"/>
        <v>0</v>
      </c>
    </row>
    <row r="210" spans="2:16" ht="15">
      <c r="B210" s="91"/>
      <c r="C210" s="92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33">
        <f t="shared" si="23"/>
        <v>0</v>
      </c>
    </row>
    <row r="211" spans="2:16" ht="15">
      <c r="B211" s="91"/>
      <c r="C211" s="92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33">
        <f t="shared" si="23"/>
        <v>0</v>
      </c>
    </row>
    <row r="212" spans="2:16" ht="15">
      <c r="B212" s="91"/>
      <c r="C212" s="92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33">
        <f t="shared" si="23"/>
        <v>0</v>
      </c>
    </row>
    <row r="213" spans="2:16" ht="15">
      <c r="B213" s="91"/>
      <c r="C213" s="92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33">
        <f t="shared" si="23"/>
        <v>0</v>
      </c>
    </row>
    <row r="214" spans="2:16" ht="15">
      <c r="B214" s="91"/>
      <c r="C214" s="92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33">
        <f t="shared" si="23"/>
        <v>0</v>
      </c>
    </row>
    <row r="215" spans="2:16" ht="15">
      <c r="B215" s="91"/>
      <c r="C215" s="92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33">
        <f t="shared" si="23"/>
        <v>0</v>
      </c>
    </row>
    <row r="216" spans="2:16" ht="15">
      <c r="B216" s="91"/>
      <c r="C216" s="92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33">
        <f t="shared" si="23"/>
        <v>0</v>
      </c>
    </row>
    <row r="217" spans="2:16" ht="15">
      <c r="B217" s="91"/>
      <c r="C217" s="92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33">
        <f t="shared" si="23"/>
        <v>0</v>
      </c>
    </row>
    <row r="218" spans="4:16" ht="12.75">
      <c r="D218" s="75">
        <f>SUM(D195:D216)</f>
        <v>0</v>
      </c>
      <c r="E218" s="75">
        <f aca="true" t="shared" si="24" ref="E218:J218">SUM(E195:E216)</f>
        <v>14072.44</v>
      </c>
      <c r="F218" s="75">
        <f t="shared" si="24"/>
        <v>4780</v>
      </c>
      <c r="G218" s="75">
        <f t="shared" si="24"/>
        <v>745</v>
      </c>
      <c r="H218" s="75">
        <f t="shared" si="24"/>
        <v>0</v>
      </c>
      <c r="I218" s="75">
        <f t="shared" si="24"/>
        <v>150</v>
      </c>
      <c r="J218" s="75">
        <f t="shared" si="24"/>
        <v>0</v>
      </c>
      <c r="K218" s="75">
        <f aca="true" t="shared" si="25" ref="K218:P218">SUM(K195:K217)</f>
        <v>0</v>
      </c>
      <c r="L218" s="75">
        <f t="shared" si="25"/>
        <v>0</v>
      </c>
      <c r="M218" s="75">
        <f t="shared" si="25"/>
        <v>0</v>
      </c>
      <c r="N218" s="75">
        <f t="shared" si="25"/>
        <v>0</v>
      </c>
      <c r="O218" s="75">
        <f t="shared" si="25"/>
        <v>0</v>
      </c>
      <c r="P218" s="75">
        <f t="shared" si="25"/>
        <v>19747.44</v>
      </c>
    </row>
    <row r="219" spans="2:16" ht="1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.11811023622047245" top="0.7480314960629921" bottom="0.8661417322834646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2019-09-12T13:52:17Z</dcterms:created>
  <dcterms:modified xsi:type="dcterms:W3CDTF">2019-09-12T13:52:25Z</dcterms:modified>
  <cp:category/>
  <cp:version/>
  <cp:contentType/>
  <cp:contentStatus/>
</cp:coreProperties>
</file>